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" yWindow="-12" windowWidth="15420" windowHeight="7980" activeTab="1"/>
  </bookViews>
  <sheets>
    <sheet name="DIC PMEGP" sheetId="1" r:id="rId1"/>
    <sheet name="KVIC PMEGP" sheetId="3" r:id="rId2"/>
    <sheet name="TOTAL PMEGP" sheetId="5" r:id="rId3"/>
  </sheets>
  <calcPr calcId="125725"/>
</workbook>
</file>

<file path=xl/calcChain.xml><?xml version="1.0" encoding="utf-8"?>
<calcChain xmlns="http://schemas.openxmlformats.org/spreadsheetml/2006/main">
  <c r="F20" i="3"/>
  <c r="G19" l="1"/>
  <c r="G18"/>
  <c r="G17"/>
  <c r="G16"/>
  <c r="G15"/>
  <c r="G14"/>
  <c r="J21" i="1"/>
  <c r="K33"/>
  <c r="I33"/>
  <c r="H33"/>
  <c r="H17" i="5" s="1"/>
  <c r="F33" i="1"/>
  <c r="E33"/>
  <c r="D33"/>
  <c r="C33"/>
  <c r="J11"/>
  <c r="G11"/>
  <c r="G9"/>
  <c r="D18" i="5"/>
  <c r="E18"/>
  <c r="H18"/>
  <c r="I18"/>
  <c r="J18"/>
  <c r="I17"/>
  <c r="G21" i="1"/>
  <c r="D14" i="5"/>
  <c r="E14"/>
  <c r="F14"/>
  <c r="G14"/>
  <c r="H14"/>
  <c r="I14"/>
  <c r="K14"/>
  <c r="C14"/>
  <c r="D30" i="1"/>
  <c r="E30"/>
  <c r="F30"/>
  <c r="G30"/>
  <c r="H30"/>
  <c r="I30"/>
  <c r="K30"/>
  <c r="C30"/>
  <c r="J8"/>
  <c r="J14" i="5" s="1"/>
  <c r="D28" i="3"/>
  <c r="E28"/>
  <c r="F28"/>
  <c r="H28"/>
  <c r="I28"/>
  <c r="K28"/>
  <c r="K17" i="5" s="1"/>
  <c r="C29" i="3"/>
  <c r="C28"/>
  <c r="C17" i="5" s="1"/>
  <c r="G28" i="3"/>
  <c r="J18"/>
  <c r="J28" s="1"/>
  <c r="D20"/>
  <c r="E20"/>
  <c r="G10" i="1"/>
  <c r="J12"/>
  <c r="J34" s="1"/>
  <c r="J10"/>
  <c r="D31"/>
  <c r="E31"/>
  <c r="F31"/>
  <c r="H31"/>
  <c r="I31"/>
  <c r="K31"/>
  <c r="D32"/>
  <c r="E32"/>
  <c r="F32"/>
  <c r="H32"/>
  <c r="I32"/>
  <c r="K32"/>
  <c r="D34"/>
  <c r="E34"/>
  <c r="F34"/>
  <c r="F18" i="5" s="1"/>
  <c r="H34" i="1"/>
  <c r="I34"/>
  <c r="K34"/>
  <c r="K18" i="5" s="1"/>
  <c r="J33" i="1" l="1"/>
  <c r="J30"/>
  <c r="G33"/>
  <c r="G17" i="5" s="1"/>
  <c r="D17"/>
  <c r="F17"/>
  <c r="J17"/>
  <c r="E17"/>
  <c r="C32" i="1"/>
  <c r="C31"/>
  <c r="C27" i="3"/>
  <c r="G7"/>
  <c r="J7"/>
  <c r="D29"/>
  <c r="E29"/>
  <c r="F29"/>
  <c r="H29"/>
  <c r="I29"/>
  <c r="J29"/>
  <c r="K29"/>
  <c r="G27"/>
  <c r="G5"/>
  <c r="G9"/>
  <c r="G4"/>
  <c r="G31" i="1"/>
  <c r="G32"/>
  <c r="G22"/>
  <c r="G12"/>
  <c r="C26" i="3"/>
  <c r="C25"/>
  <c r="C24"/>
  <c r="K20"/>
  <c r="G20" s="1"/>
  <c r="I20"/>
  <c r="H20"/>
  <c r="C20"/>
  <c r="C10"/>
  <c r="K10"/>
  <c r="D10"/>
  <c r="C34" i="1"/>
  <c r="K23"/>
  <c r="I23"/>
  <c r="H23"/>
  <c r="F23"/>
  <c r="F35" s="1"/>
  <c r="E23"/>
  <c r="D23"/>
  <c r="C23"/>
  <c r="K13"/>
  <c r="I13"/>
  <c r="H13"/>
  <c r="F13"/>
  <c r="E13"/>
  <c r="D13"/>
  <c r="C13"/>
  <c r="C28"/>
  <c r="C27"/>
  <c r="K27" i="3"/>
  <c r="K26"/>
  <c r="K15" i="5" s="1"/>
  <c r="K25" i="3"/>
  <c r="K24"/>
  <c r="I27"/>
  <c r="I26"/>
  <c r="I25"/>
  <c r="I24"/>
  <c r="H27"/>
  <c r="H26"/>
  <c r="H25"/>
  <c r="H24"/>
  <c r="F27"/>
  <c r="F26"/>
  <c r="F25"/>
  <c r="F24"/>
  <c r="E27"/>
  <c r="E16" i="5" s="1"/>
  <c r="E26" i="3"/>
  <c r="E25"/>
  <c r="E24"/>
  <c r="D27"/>
  <c r="D26"/>
  <c r="D25"/>
  <c r="D24"/>
  <c r="J15"/>
  <c r="J17"/>
  <c r="J27" s="1"/>
  <c r="J5"/>
  <c r="J6"/>
  <c r="J4"/>
  <c r="J19" i="1"/>
  <c r="J31" s="1"/>
  <c r="J20"/>
  <c r="J32" s="1"/>
  <c r="D28"/>
  <c r="E28"/>
  <c r="F28"/>
  <c r="H28"/>
  <c r="I28"/>
  <c r="K28"/>
  <c r="D27"/>
  <c r="E27"/>
  <c r="F27"/>
  <c r="H27"/>
  <c r="I27"/>
  <c r="E10" i="3"/>
  <c r="F10"/>
  <c r="H10"/>
  <c r="I10"/>
  <c r="H35" i="1" l="1"/>
  <c r="H36" s="1"/>
  <c r="K35"/>
  <c r="I35"/>
  <c r="I36" s="1"/>
  <c r="E35"/>
  <c r="D35"/>
  <c r="E36"/>
  <c r="K30" i="3"/>
  <c r="K31" s="1"/>
  <c r="I30"/>
  <c r="I31" s="1"/>
  <c r="H30"/>
  <c r="H31" s="1"/>
  <c r="F30"/>
  <c r="F31" s="1"/>
  <c r="E30"/>
  <c r="E31" s="1"/>
  <c r="D30"/>
  <c r="D31" s="1"/>
  <c r="F36" i="1"/>
  <c r="G34"/>
  <c r="G18" i="5" s="1"/>
  <c r="G29" i="3"/>
  <c r="F13" i="5"/>
  <c r="C12"/>
  <c r="I13"/>
  <c r="D13"/>
  <c r="J25" i="3"/>
  <c r="I15" i="5"/>
  <c r="C13"/>
  <c r="E12"/>
  <c r="G24" i="3"/>
  <c r="J26"/>
  <c r="D15" i="5"/>
  <c r="K13"/>
  <c r="J24" i="3"/>
  <c r="G25"/>
  <c r="K16" i="5"/>
  <c r="C18"/>
  <c r="H15"/>
  <c r="D12"/>
  <c r="J27" i="1"/>
  <c r="J20" i="3"/>
  <c r="E15" i="5"/>
  <c r="H16"/>
  <c r="C35" i="1"/>
  <c r="C4" i="5" s="1"/>
  <c r="E13"/>
  <c r="D16"/>
  <c r="F15"/>
  <c r="H13"/>
  <c r="I16"/>
  <c r="C15"/>
  <c r="C30" i="3"/>
  <c r="F12" i="5"/>
  <c r="J10" i="3"/>
  <c r="H12" i="5"/>
  <c r="F16"/>
  <c r="J16"/>
  <c r="G10" i="3"/>
  <c r="I12" i="5"/>
  <c r="C16"/>
  <c r="G16"/>
  <c r="G26" i="3"/>
  <c r="G27" i="1"/>
  <c r="G23"/>
  <c r="G13"/>
  <c r="J13"/>
  <c r="J23"/>
  <c r="G28"/>
  <c r="J28"/>
  <c r="K27"/>
  <c r="K36" l="1"/>
  <c r="J35"/>
  <c r="G35"/>
  <c r="G4" i="5" s="1"/>
  <c r="H19"/>
  <c r="G30" i="3"/>
  <c r="G5" i="5" s="1"/>
  <c r="J36" i="1"/>
  <c r="C5" i="5"/>
  <c r="C6" s="1"/>
  <c r="C31" i="3"/>
  <c r="G31"/>
  <c r="J15" i="5"/>
  <c r="J30" i="3"/>
  <c r="J31" s="1"/>
  <c r="I19" i="5"/>
  <c r="E19"/>
  <c r="C36" i="1"/>
  <c r="D19" i="5"/>
  <c r="F19"/>
  <c r="J13"/>
  <c r="G12"/>
  <c r="J12"/>
  <c r="C19"/>
  <c r="G15"/>
  <c r="G13"/>
  <c r="K4"/>
  <c r="K12"/>
  <c r="K19" s="1"/>
  <c r="K5"/>
  <c r="I5"/>
  <c r="H5"/>
  <c r="F5"/>
  <c r="E5"/>
  <c r="D5"/>
  <c r="I4"/>
  <c r="H4"/>
  <c r="F4"/>
  <c r="E4"/>
  <c r="J4" l="1"/>
  <c r="J5"/>
  <c r="D4"/>
  <c r="D6" s="1"/>
  <c r="D36" i="1"/>
  <c r="G36"/>
  <c r="J19" i="5"/>
  <c r="G19"/>
  <c r="C20"/>
  <c r="G6"/>
  <c r="H6"/>
  <c r="K6"/>
  <c r="F6"/>
  <c r="I6"/>
  <c r="E6"/>
  <c r="J6" l="1"/>
  <c r="J20" s="1"/>
  <c r="G20"/>
  <c r="D20"/>
  <c r="F20"/>
  <c r="E20"/>
  <c r="I20"/>
  <c r="K20"/>
  <c r="H20"/>
</calcChain>
</file>

<file path=xl/sharedStrings.xml><?xml version="1.0" encoding="utf-8"?>
<sst xmlns="http://schemas.openxmlformats.org/spreadsheetml/2006/main" count="155" uniqueCount="42">
  <si>
    <t>Sr. No</t>
  </si>
  <si>
    <t>Banks</t>
  </si>
  <si>
    <t>No of Cases Sponsored</t>
  </si>
  <si>
    <t>Sanctioned</t>
  </si>
  <si>
    <t>Disbursed</t>
  </si>
  <si>
    <t>Retd/Rejected</t>
  </si>
  <si>
    <t>SBI</t>
  </si>
  <si>
    <t>PNB</t>
  </si>
  <si>
    <t>JKB</t>
  </si>
  <si>
    <t>Total</t>
  </si>
  <si>
    <t>JKSCB</t>
  </si>
  <si>
    <t>Check</t>
  </si>
  <si>
    <t>Dept.</t>
  </si>
  <si>
    <t>DIC</t>
  </si>
  <si>
    <t>KVIC</t>
  </si>
  <si>
    <t xml:space="preserve">                                                            </t>
  </si>
  <si>
    <t>Pending for sanction</t>
  </si>
  <si>
    <t xml:space="preserve">Pending          for disbursement </t>
  </si>
  <si>
    <t>Pending           for disbursement</t>
  </si>
  <si>
    <t>Pending          for disbursement</t>
  </si>
  <si>
    <t>Target</t>
  </si>
  <si>
    <t>Other Bank</t>
  </si>
  <si>
    <t>Amt in 'Lakhs'</t>
  </si>
  <si>
    <t>J&amp;K Bank</t>
  </si>
  <si>
    <t>All Other Banks (1 each)</t>
  </si>
  <si>
    <t>All Other Banks ( 1 each)</t>
  </si>
  <si>
    <t>JKGB</t>
  </si>
  <si>
    <t>BOI</t>
  </si>
  <si>
    <t>Rejected</t>
  </si>
  <si>
    <t>CBI</t>
  </si>
  <si>
    <t xml:space="preserve">Canara Bank, UBI,BOB,PSB.BOM,IDBI, ICICI,HDFC,Axis, Yes, Bandhan, </t>
  </si>
  <si>
    <t>ICICI, HDFC, AXIS, YES, INDUSIND,Bandhan</t>
  </si>
  <si>
    <t>AXIS, INDUSIND, BANDHAN</t>
  </si>
  <si>
    <t xml:space="preserve">CBI,Canara Bank, UBI, BOI, BOB,PSB.BOM,IDBI, ICICI,HDFC,Axis, Yes, Bandhan, </t>
  </si>
  <si>
    <t>PMEGP KVIC Progress Report from 01.04.2025 to 31.03.2026 of Kargil District</t>
  </si>
  <si>
    <t>PMEGP KVIC Progress Report from 01.04.2025 to 31.03.2026 of Leh District</t>
  </si>
  <si>
    <t>PMEGP KVIC Progress Report from 01.04.2025 to 31.03.2026 of UT Ladakh</t>
  </si>
  <si>
    <t>PMEGP DIC Progress Report from 01.04.2025 to 31.03.2026 of Leh District</t>
  </si>
  <si>
    <t>PMEGP DIC Progress Report from 01.04.2025 to 31.03.2026 of Kargil District</t>
  </si>
  <si>
    <t>PMEGP DIC Progress Report from 01.04.2025 to 31.03.2026 of UT Ladakh</t>
  </si>
  <si>
    <t>District wise Progress Report of PMEGP Scheme from 01.04.2025 to 31.03.2026 of UT Ladakh</t>
  </si>
  <si>
    <t>Bankwise Progress Report of PMEGP Scheme of UT Ladakh upto 31.03.2026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</si>
</sst>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6" fillId="0" borderId="1" xfId="0" applyFont="1" applyBorder="1"/>
    <xf numFmtId="0" fontId="6" fillId="3" borderId="1" xfId="0" applyFont="1" applyFill="1" applyBorder="1"/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2" fontId="8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6"/>
  <sheetViews>
    <sheetView topLeftCell="A22" workbookViewId="0">
      <selection activeCell="K5" sqref="K5:K12"/>
    </sheetView>
  </sheetViews>
  <sheetFormatPr defaultColWidth="9" defaultRowHeight="14.4"/>
  <cols>
    <col min="1" max="1" width="9" style="10"/>
    <col min="2" max="2" width="13.88671875" customWidth="1"/>
    <col min="4" max="4" width="12.109375" customWidth="1"/>
    <col min="6" max="6" width="9" style="36"/>
    <col min="9" max="9" width="9" style="36"/>
    <col min="10" max="10" width="13.44140625" bestFit="1" customWidth="1"/>
    <col min="11" max="11" width="14.33203125" customWidth="1"/>
    <col min="12" max="12" width="10" customWidth="1"/>
  </cols>
  <sheetData>
    <row r="2" spans="1:13" s="6" customFormat="1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4" t="s">
        <v>22</v>
      </c>
      <c r="K2" s="54"/>
    </row>
    <row r="3" spans="1:13">
      <c r="K3" s="12"/>
    </row>
    <row r="4" spans="1:13" ht="45" customHeight="1">
      <c r="A4" s="14" t="s">
        <v>0</v>
      </c>
      <c r="B4" s="1" t="s">
        <v>1</v>
      </c>
      <c r="C4" s="14" t="s">
        <v>20</v>
      </c>
      <c r="D4" s="2" t="s">
        <v>2</v>
      </c>
      <c r="E4" s="55" t="s">
        <v>3</v>
      </c>
      <c r="F4" s="55"/>
      <c r="G4" s="2" t="s">
        <v>16</v>
      </c>
      <c r="H4" s="55" t="s">
        <v>4</v>
      </c>
      <c r="I4" s="55"/>
      <c r="J4" s="2" t="s">
        <v>19</v>
      </c>
      <c r="K4" s="2" t="s">
        <v>28</v>
      </c>
    </row>
    <row r="5" spans="1:13">
      <c r="A5" s="3">
        <v>1</v>
      </c>
      <c r="B5" s="4" t="s">
        <v>6</v>
      </c>
      <c r="C5" s="3">
        <v>5</v>
      </c>
      <c r="D5" s="3">
        <v>19</v>
      </c>
      <c r="E5" s="3">
        <v>13</v>
      </c>
      <c r="F5" s="35">
        <v>88.73</v>
      </c>
      <c r="G5" s="3">
        <v>3</v>
      </c>
      <c r="H5" s="3">
        <v>4</v>
      </c>
      <c r="I5" s="35">
        <v>28.5</v>
      </c>
      <c r="J5" s="3">
        <v>9</v>
      </c>
      <c r="K5" s="3">
        <v>1</v>
      </c>
    </row>
    <row r="6" spans="1:13">
      <c r="A6" s="3">
        <v>2</v>
      </c>
      <c r="B6" s="4" t="s">
        <v>7</v>
      </c>
      <c r="C6" s="3">
        <v>2</v>
      </c>
      <c r="D6" s="3">
        <v>4</v>
      </c>
      <c r="E6" s="3">
        <v>1</v>
      </c>
      <c r="F6" s="35">
        <v>8.75</v>
      </c>
      <c r="G6" s="3">
        <v>3</v>
      </c>
      <c r="H6" s="3">
        <v>0</v>
      </c>
      <c r="I6" s="35">
        <v>0</v>
      </c>
      <c r="J6" s="3">
        <v>3</v>
      </c>
      <c r="K6" s="3">
        <v>0</v>
      </c>
    </row>
    <row r="7" spans="1:13">
      <c r="A7" s="3">
        <v>3</v>
      </c>
      <c r="B7" s="4" t="s">
        <v>29</v>
      </c>
      <c r="C7" s="3">
        <v>1</v>
      </c>
      <c r="D7" s="3">
        <v>0</v>
      </c>
      <c r="E7" s="3">
        <v>0</v>
      </c>
      <c r="F7" s="35">
        <v>0</v>
      </c>
      <c r="G7" s="3">
        <v>0</v>
      </c>
      <c r="H7" s="3">
        <v>0</v>
      </c>
      <c r="I7" s="35">
        <v>0</v>
      </c>
      <c r="J7" s="3">
        <v>0</v>
      </c>
      <c r="K7" s="3">
        <v>0</v>
      </c>
    </row>
    <row r="8" spans="1:13">
      <c r="A8" s="3">
        <v>4</v>
      </c>
      <c r="B8" s="4" t="s">
        <v>27</v>
      </c>
      <c r="C8" s="3">
        <v>1</v>
      </c>
      <c r="D8" s="3">
        <v>2</v>
      </c>
      <c r="E8" s="3">
        <v>1</v>
      </c>
      <c r="F8" s="35">
        <v>17.32</v>
      </c>
      <c r="G8" s="3">
        <v>1</v>
      </c>
      <c r="H8" s="3">
        <v>0</v>
      </c>
      <c r="I8" s="35">
        <v>0</v>
      </c>
      <c r="J8" s="3">
        <f t="shared" ref="J8" si="0">E8-H8</f>
        <v>1</v>
      </c>
      <c r="K8" s="3">
        <v>0</v>
      </c>
    </row>
    <row r="9" spans="1:13">
      <c r="A9" s="3">
        <v>5</v>
      </c>
      <c r="B9" s="4" t="s">
        <v>23</v>
      </c>
      <c r="C9" s="3">
        <v>9</v>
      </c>
      <c r="D9" s="3">
        <v>24</v>
      </c>
      <c r="E9" s="3">
        <v>18</v>
      </c>
      <c r="F9" s="35">
        <v>167.15</v>
      </c>
      <c r="G9" s="3">
        <f t="shared" ref="G9:G12" si="1">D9-E9-K9</f>
        <v>5</v>
      </c>
      <c r="H9" s="3">
        <v>6</v>
      </c>
      <c r="I9" s="35">
        <v>73.42</v>
      </c>
      <c r="J9" s="3">
        <v>12</v>
      </c>
      <c r="K9" s="3">
        <v>1</v>
      </c>
    </row>
    <row r="10" spans="1:13">
      <c r="A10" s="3">
        <v>6</v>
      </c>
      <c r="B10" s="4" t="s">
        <v>10</v>
      </c>
      <c r="C10" s="3">
        <v>1</v>
      </c>
      <c r="D10" s="3">
        <v>0</v>
      </c>
      <c r="E10" s="3">
        <v>0</v>
      </c>
      <c r="F10" s="35">
        <v>0</v>
      </c>
      <c r="G10" s="3">
        <f t="shared" si="1"/>
        <v>0</v>
      </c>
      <c r="H10" s="3">
        <v>0</v>
      </c>
      <c r="I10" s="35">
        <v>0</v>
      </c>
      <c r="J10" s="3">
        <f>E10-H10</f>
        <v>0</v>
      </c>
      <c r="K10" s="3">
        <v>0</v>
      </c>
    </row>
    <row r="11" spans="1:13">
      <c r="A11" s="3">
        <v>7</v>
      </c>
      <c r="B11" s="41" t="s">
        <v>26</v>
      </c>
      <c r="C11" s="3">
        <v>1</v>
      </c>
      <c r="D11" s="3">
        <v>3</v>
      </c>
      <c r="E11" s="3">
        <v>2</v>
      </c>
      <c r="F11" s="35">
        <v>17.5</v>
      </c>
      <c r="G11" s="3">
        <f t="shared" si="1"/>
        <v>0</v>
      </c>
      <c r="H11" s="3">
        <v>2</v>
      </c>
      <c r="I11" s="35">
        <v>7.7</v>
      </c>
      <c r="J11" s="3">
        <f>E11-H11</f>
        <v>0</v>
      </c>
      <c r="K11" s="3">
        <v>1</v>
      </c>
    </row>
    <row r="12" spans="1:13" s="33" customFormat="1" ht="25.8" customHeight="1">
      <c r="A12" s="8">
        <v>8</v>
      </c>
      <c r="B12" s="32" t="s">
        <v>24</v>
      </c>
      <c r="C12" s="8">
        <v>11</v>
      </c>
      <c r="D12" s="8">
        <v>0</v>
      </c>
      <c r="E12" s="8">
        <v>0</v>
      </c>
      <c r="F12" s="35">
        <v>0</v>
      </c>
      <c r="G12" s="8">
        <f t="shared" si="1"/>
        <v>0</v>
      </c>
      <c r="H12" s="8">
        <v>0</v>
      </c>
      <c r="I12" s="35">
        <v>0</v>
      </c>
      <c r="J12" s="3">
        <f>E12-H12</f>
        <v>0</v>
      </c>
      <c r="K12" s="8">
        <v>0</v>
      </c>
      <c r="L12" s="33" t="s">
        <v>30</v>
      </c>
    </row>
    <row r="13" spans="1:13" s="6" customFormat="1">
      <c r="A13" s="7"/>
      <c r="B13" s="5" t="s">
        <v>9</v>
      </c>
      <c r="C13" s="7">
        <f t="shared" ref="C13:K13" si="2">SUM(C5:C12)</f>
        <v>31</v>
      </c>
      <c r="D13" s="7">
        <f t="shared" si="2"/>
        <v>52</v>
      </c>
      <c r="E13" s="7">
        <f t="shared" si="2"/>
        <v>35</v>
      </c>
      <c r="F13" s="37">
        <f t="shared" si="2"/>
        <v>299.45000000000005</v>
      </c>
      <c r="G13" s="7">
        <f t="shared" si="2"/>
        <v>12</v>
      </c>
      <c r="H13" s="7">
        <f t="shared" si="2"/>
        <v>12</v>
      </c>
      <c r="I13" s="37">
        <f t="shared" si="2"/>
        <v>109.62</v>
      </c>
      <c r="J13" s="7">
        <f t="shared" si="2"/>
        <v>25</v>
      </c>
      <c r="K13" s="7">
        <f t="shared" si="2"/>
        <v>3</v>
      </c>
      <c r="M13" s="6" t="s">
        <v>15</v>
      </c>
    </row>
    <row r="14" spans="1:13">
      <c r="K14" s="12"/>
    </row>
    <row r="15" spans="1:13" s="6" customFormat="1">
      <c r="A15" s="56" t="s">
        <v>38</v>
      </c>
      <c r="B15" s="56"/>
      <c r="C15" s="56"/>
      <c r="D15" s="56"/>
      <c r="E15" s="56"/>
      <c r="F15" s="56"/>
      <c r="G15" s="56"/>
      <c r="H15" s="56"/>
      <c r="I15" s="56"/>
      <c r="J15" s="54" t="s">
        <v>22</v>
      </c>
      <c r="K15" s="54"/>
    </row>
    <row r="16" spans="1:13" ht="43.2">
      <c r="A16" s="14" t="s">
        <v>0</v>
      </c>
      <c r="B16" s="1" t="s">
        <v>1</v>
      </c>
      <c r="C16" s="14" t="s">
        <v>20</v>
      </c>
      <c r="D16" s="2" t="s">
        <v>2</v>
      </c>
      <c r="E16" s="55" t="s">
        <v>3</v>
      </c>
      <c r="F16" s="55"/>
      <c r="G16" s="2" t="s">
        <v>16</v>
      </c>
      <c r="H16" s="55" t="s">
        <v>4</v>
      </c>
      <c r="I16" s="55"/>
      <c r="J16" s="2" t="s">
        <v>19</v>
      </c>
      <c r="K16" s="2" t="s">
        <v>28</v>
      </c>
    </row>
    <row r="17" spans="1:13">
      <c r="A17" s="3">
        <v>1</v>
      </c>
      <c r="B17" s="4" t="s">
        <v>6</v>
      </c>
      <c r="C17" s="3">
        <v>7</v>
      </c>
      <c r="D17" s="3">
        <v>45</v>
      </c>
      <c r="E17" s="3">
        <v>23</v>
      </c>
      <c r="F17" s="35">
        <v>150.94999999999999</v>
      </c>
      <c r="G17" s="3">
        <v>13</v>
      </c>
      <c r="H17" s="3">
        <v>19</v>
      </c>
      <c r="I17" s="35">
        <v>86.3</v>
      </c>
      <c r="J17" s="3">
        <v>4</v>
      </c>
      <c r="K17" s="3">
        <v>9</v>
      </c>
      <c r="L17" s="43"/>
    </row>
    <row r="18" spans="1:13">
      <c r="A18" s="3">
        <v>2</v>
      </c>
      <c r="B18" s="4" t="s">
        <v>7</v>
      </c>
      <c r="C18" s="3">
        <v>2</v>
      </c>
      <c r="D18" s="3">
        <v>10</v>
      </c>
      <c r="E18" s="3">
        <v>7</v>
      </c>
      <c r="F18" s="35">
        <v>48.25</v>
      </c>
      <c r="G18" s="3">
        <v>1</v>
      </c>
      <c r="H18" s="3">
        <v>2</v>
      </c>
      <c r="I18" s="35">
        <v>19.95</v>
      </c>
      <c r="J18" s="3">
        <v>5</v>
      </c>
      <c r="K18" s="3">
        <v>2</v>
      </c>
    </row>
    <row r="19" spans="1:13">
      <c r="A19" s="3">
        <v>3</v>
      </c>
      <c r="B19" s="4" t="s">
        <v>8</v>
      </c>
      <c r="C19" s="3">
        <v>14</v>
      </c>
      <c r="D19" s="3">
        <v>51</v>
      </c>
      <c r="E19" s="3">
        <v>22</v>
      </c>
      <c r="F19" s="44">
        <v>90.25</v>
      </c>
      <c r="G19" s="3">
        <v>10</v>
      </c>
      <c r="H19" s="3">
        <v>12</v>
      </c>
      <c r="I19" s="44">
        <v>102.26</v>
      </c>
      <c r="J19" s="3">
        <f t="shared" ref="J19:J21" si="3">E19-H19</f>
        <v>10</v>
      </c>
      <c r="K19" s="3">
        <v>19</v>
      </c>
    </row>
    <row r="20" spans="1:13">
      <c r="A20" s="3">
        <v>4</v>
      </c>
      <c r="B20" s="4" t="s">
        <v>10</v>
      </c>
      <c r="C20" s="3">
        <v>2</v>
      </c>
      <c r="D20" s="3">
        <v>4</v>
      </c>
      <c r="E20" s="3">
        <v>1</v>
      </c>
      <c r="F20" s="35">
        <v>2</v>
      </c>
      <c r="G20" s="3">
        <v>3</v>
      </c>
      <c r="H20" s="3">
        <v>0</v>
      </c>
      <c r="I20" s="35">
        <v>0</v>
      </c>
      <c r="J20" s="3">
        <f t="shared" si="3"/>
        <v>1</v>
      </c>
      <c r="K20" s="3">
        <v>0</v>
      </c>
    </row>
    <row r="21" spans="1:13">
      <c r="A21" s="3">
        <v>5</v>
      </c>
      <c r="B21" s="4" t="s">
        <v>26</v>
      </c>
      <c r="C21" s="3">
        <v>1</v>
      </c>
      <c r="D21" s="3">
        <v>3</v>
      </c>
      <c r="E21" s="3">
        <v>3</v>
      </c>
      <c r="F21" s="35">
        <v>4.5</v>
      </c>
      <c r="G21" s="3">
        <f t="shared" ref="G21:G22" si="4">D21-E21-K21</f>
        <v>0</v>
      </c>
      <c r="H21" s="3">
        <v>2</v>
      </c>
      <c r="I21" s="35">
        <v>11.4</v>
      </c>
      <c r="J21" s="3">
        <f t="shared" si="3"/>
        <v>1</v>
      </c>
      <c r="K21" s="3">
        <v>0</v>
      </c>
    </row>
    <row r="22" spans="1:13" s="33" customFormat="1" ht="28.8">
      <c r="A22" s="8">
        <v>6</v>
      </c>
      <c r="B22" s="32" t="s">
        <v>24</v>
      </c>
      <c r="C22" s="8">
        <v>5</v>
      </c>
      <c r="D22" s="8">
        <v>0</v>
      </c>
      <c r="E22" s="8">
        <v>0</v>
      </c>
      <c r="F22" s="35">
        <v>0</v>
      </c>
      <c r="G22" s="8">
        <f t="shared" si="4"/>
        <v>0</v>
      </c>
      <c r="H22" s="8">
        <v>0</v>
      </c>
      <c r="I22" s="35">
        <v>0</v>
      </c>
      <c r="J22" s="8">
        <v>0</v>
      </c>
      <c r="K22" s="42">
        <v>0</v>
      </c>
      <c r="L22" s="33" t="s">
        <v>31</v>
      </c>
      <c r="M22" s="33" t="s">
        <v>32</v>
      </c>
    </row>
    <row r="23" spans="1:13" s="6" customFormat="1">
      <c r="A23" s="7"/>
      <c r="B23" s="5" t="s">
        <v>9</v>
      </c>
      <c r="C23" s="7">
        <f t="shared" ref="C23:K23" si="5">SUM(C17:C22)</f>
        <v>31</v>
      </c>
      <c r="D23" s="7">
        <f t="shared" si="5"/>
        <v>113</v>
      </c>
      <c r="E23" s="7">
        <f t="shared" si="5"/>
        <v>56</v>
      </c>
      <c r="F23" s="37">
        <f t="shared" si="5"/>
        <v>295.95</v>
      </c>
      <c r="G23" s="7">
        <f t="shared" si="5"/>
        <v>27</v>
      </c>
      <c r="H23" s="7">
        <f t="shared" si="5"/>
        <v>35</v>
      </c>
      <c r="I23" s="37">
        <f t="shared" si="5"/>
        <v>219.91</v>
      </c>
      <c r="J23" s="7">
        <f t="shared" si="5"/>
        <v>21</v>
      </c>
      <c r="K23" s="7">
        <f t="shared" si="5"/>
        <v>30</v>
      </c>
    </row>
    <row r="24" spans="1:13">
      <c r="K24" s="12"/>
    </row>
    <row r="25" spans="1:13" s="6" customFormat="1">
      <c r="A25" s="56" t="s">
        <v>39</v>
      </c>
      <c r="B25" s="56"/>
      <c r="C25" s="56"/>
      <c r="D25" s="56"/>
      <c r="E25" s="56"/>
      <c r="F25" s="56"/>
      <c r="G25" s="56"/>
      <c r="H25" s="56"/>
      <c r="I25" s="56"/>
      <c r="J25" s="54" t="s">
        <v>22</v>
      </c>
      <c r="K25" s="54"/>
    </row>
    <row r="26" spans="1:13" ht="43.2">
      <c r="A26" s="14" t="s">
        <v>0</v>
      </c>
      <c r="B26" s="1" t="s">
        <v>1</v>
      </c>
      <c r="C26" s="14" t="s">
        <v>20</v>
      </c>
      <c r="D26" s="2" t="s">
        <v>2</v>
      </c>
      <c r="E26" s="55" t="s">
        <v>3</v>
      </c>
      <c r="F26" s="55"/>
      <c r="G26" s="2" t="s">
        <v>16</v>
      </c>
      <c r="H26" s="55" t="s">
        <v>4</v>
      </c>
      <c r="I26" s="55"/>
      <c r="J26" s="2" t="s">
        <v>19</v>
      </c>
      <c r="K26" s="2" t="s">
        <v>28</v>
      </c>
    </row>
    <row r="27" spans="1:13">
      <c r="A27" s="3">
        <v>1</v>
      </c>
      <c r="B27" s="4" t="s">
        <v>6</v>
      </c>
      <c r="C27" s="3">
        <f t="shared" ref="C27:K27" si="6">C5+C17</f>
        <v>12</v>
      </c>
      <c r="D27" s="3">
        <f t="shared" si="6"/>
        <v>64</v>
      </c>
      <c r="E27" s="3">
        <f t="shared" si="6"/>
        <v>36</v>
      </c>
      <c r="F27" s="35">
        <f t="shared" si="6"/>
        <v>239.68</v>
      </c>
      <c r="G27" s="3">
        <f t="shared" si="6"/>
        <v>16</v>
      </c>
      <c r="H27" s="3">
        <f t="shared" si="6"/>
        <v>23</v>
      </c>
      <c r="I27" s="35">
        <f t="shared" si="6"/>
        <v>114.8</v>
      </c>
      <c r="J27" s="3">
        <f t="shared" si="6"/>
        <v>13</v>
      </c>
      <c r="K27" s="3">
        <f t="shared" si="6"/>
        <v>10</v>
      </c>
    </row>
    <row r="28" spans="1:13">
      <c r="A28" s="3">
        <v>2</v>
      </c>
      <c r="B28" s="4" t="s">
        <v>7</v>
      </c>
      <c r="C28" s="3">
        <f t="shared" ref="C28:K28" si="7">C6+C18</f>
        <v>4</v>
      </c>
      <c r="D28" s="3">
        <f t="shared" si="7"/>
        <v>14</v>
      </c>
      <c r="E28" s="3">
        <f t="shared" si="7"/>
        <v>8</v>
      </c>
      <c r="F28" s="35">
        <f t="shared" si="7"/>
        <v>57</v>
      </c>
      <c r="G28" s="3">
        <f t="shared" si="7"/>
        <v>4</v>
      </c>
      <c r="H28" s="3">
        <f t="shared" si="7"/>
        <v>2</v>
      </c>
      <c r="I28" s="35">
        <f t="shared" si="7"/>
        <v>19.95</v>
      </c>
      <c r="J28" s="3">
        <f t="shared" si="7"/>
        <v>8</v>
      </c>
      <c r="K28" s="3">
        <f t="shared" si="7"/>
        <v>2</v>
      </c>
    </row>
    <row r="29" spans="1:13">
      <c r="A29" s="3">
        <v>3</v>
      </c>
      <c r="B29" s="4" t="s">
        <v>29</v>
      </c>
      <c r="C29" s="3">
        <v>1</v>
      </c>
      <c r="D29" s="3">
        <v>2</v>
      </c>
      <c r="E29" s="3">
        <v>0</v>
      </c>
      <c r="F29" s="35">
        <v>0</v>
      </c>
      <c r="G29" s="3">
        <v>2</v>
      </c>
      <c r="H29" s="3">
        <v>0</v>
      </c>
      <c r="I29" s="35">
        <v>0</v>
      </c>
      <c r="J29" s="3">
        <v>0</v>
      </c>
      <c r="K29" s="3">
        <v>0</v>
      </c>
    </row>
    <row r="30" spans="1:13">
      <c r="A30" s="3">
        <v>4</v>
      </c>
      <c r="B30" s="4" t="s">
        <v>27</v>
      </c>
      <c r="C30" s="3">
        <f>C8</f>
        <v>1</v>
      </c>
      <c r="D30" s="3">
        <f t="shared" ref="D30:K30" si="8">D8</f>
        <v>2</v>
      </c>
      <c r="E30" s="3">
        <f t="shared" si="8"/>
        <v>1</v>
      </c>
      <c r="F30" s="39">
        <f t="shared" si="8"/>
        <v>17.32</v>
      </c>
      <c r="G30" s="3">
        <f t="shared" si="8"/>
        <v>1</v>
      </c>
      <c r="H30" s="3">
        <f t="shared" si="8"/>
        <v>0</v>
      </c>
      <c r="I30" s="39">
        <f t="shared" si="8"/>
        <v>0</v>
      </c>
      <c r="J30" s="3">
        <f t="shared" si="8"/>
        <v>1</v>
      </c>
      <c r="K30" s="3">
        <f t="shared" si="8"/>
        <v>0</v>
      </c>
    </row>
    <row r="31" spans="1:13">
      <c r="A31" s="3">
        <v>5</v>
      </c>
      <c r="B31" s="4" t="s">
        <v>8</v>
      </c>
      <c r="C31" s="3">
        <f>C9+C19</f>
        <v>23</v>
      </c>
      <c r="D31" s="3">
        <f t="shared" ref="D31:K31" si="9">D9+D19</f>
        <v>75</v>
      </c>
      <c r="E31" s="3">
        <f t="shared" si="9"/>
        <v>40</v>
      </c>
      <c r="F31" s="8">
        <f t="shared" si="9"/>
        <v>257.39999999999998</v>
      </c>
      <c r="G31" s="3">
        <f t="shared" si="9"/>
        <v>15</v>
      </c>
      <c r="H31" s="3">
        <f t="shared" si="9"/>
        <v>18</v>
      </c>
      <c r="I31" s="35">
        <f t="shared" si="9"/>
        <v>175.68</v>
      </c>
      <c r="J31" s="3">
        <f t="shared" si="9"/>
        <v>22</v>
      </c>
      <c r="K31" s="3">
        <f t="shared" si="9"/>
        <v>20</v>
      </c>
    </row>
    <row r="32" spans="1:13">
      <c r="A32" s="3">
        <v>6</v>
      </c>
      <c r="B32" s="4" t="s">
        <v>10</v>
      </c>
      <c r="C32" s="3">
        <f>C10+C20</f>
        <v>3</v>
      </c>
      <c r="D32" s="3">
        <f t="shared" ref="D32:K32" si="10">D10+D20</f>
        <v>4</v>
      </c>
      <c r="E32" s="3">
        <f t="shared" si="10"/>
        <v>1</v>
      </c>
      <c r="F32" s="35">
        <f t="shared" si="10"/>
        <v>2</v>
      </c>
      <c r="G32" s="3">
        <f t="shared" si="10"/>
        <v>3</v>
      </c>
      <c r="H32" s="3">
        <f t="shared" si="10"/>
        <v>0</v>
      </c>
      <c r="I32" s="35">
        <f t="shared" si="10"/>
        <v>0</v>
      </c>
      <c r="J32" s="3">
        <f t="shared" si="10"/>
        <v>1</v>
      </c>
      <c r="K32" s="3">
        <f t="shared" si="10"/>
        <v>0</v>
      </c>
    </row>
    <row r="33" spans="1:11">
      <c r="A33" s="3">
        <v>7</v>
      </c>
      <c r="B33" s="4" t="s">
        <v>26</v>
      </c>
      <c r="C33" s="3">
        <f>C11+C21</f>
        <v>2</v>
      </c>
      <c r="D33" s="3">
        <f t="shared" ref="D33:K33" si="11">D11+D21</f>
        <v>6</v>
      </c>
      <c r="E33" s="3">
        <f t="shared" si="11"/>
        <v>5</v>
      </c>
      <c r="F33" s="39">
        <f t="shared" si="11"/>
        <v>22</v>
      </c>
      <c r="G33" s="3">
        <f t="shared" si="11"/>
        <v>0</v>
      </c>
      <c r="H33" s="3">
        <f t="shared" si="11"/>
        <v>4</v>
      </c>
      <c r="I33" s="39">
        <f t="shared" si="11"/>
        <v>19.100000000000001</v>
      </c>
      <c r="J33" s="3">
        <f t="shared" si="11"/>
        <v>1</v>
      </c>
      <c r="K33" s="3">
        <f t="shared" si="11"/>
        <v>1</v>
      </c>
    </row>
    <row r="34" spans="1:11" s="33" customFormat="1" ht="28.8">
      <c r="A34" s="8">
        <v>8</v>
      </c>
      <c r="B34" s="32" t="s">
        <v>24</v>
      </c>
      <c r="C34" s="8">
        <f>C12+C22</f>
        <v>16</v>
      </c>
      <c r="D34" s="8">
        <f t="shared" ref="D34:K34" si="12">D12+D22</f>
        <v>0</v>
      </c>
      <c r="E34" s="8">
        <f t="shared" si="12"/>
        <v>0</v>
      </c>
      <c r="F34" s="35">
        <f t="shared" si="12"/>
        <v>0</v>
      </c>
      <c r="G34" s="8">
        <f t="shared" si="12"/>
        <v>0</v>
      </c>
      <c r="H34" s="8">
        <f t="shared" si="12"/>
        <v>0</v>
      </c>
      <c r="I34" s="35">
        <f t="shared" si="12"/>
        <v>0</v>
      </c>
      <c r="J34" s="8">
        <f t="shared" si="12"/>
        <v>0</v>
      </c>
      <c r="K34" s="8">
        <f t="shared" si="12"/>
        <v>0</v>
      </c>
    </row>
    <row r="35" spans="1:11" s="6" customFormat="1">
      <c r="A35" s="7"/>
      <c r="B35" s="5" t="s">
        <v>9</v>
      </c>
      <c r="C35" s="7">
        <f>C23+C13</f>
        <v>62</v>
      </c>
      <c r="D35" s="7">
        <f>D13+D23</f>
        <v>165</v>
      </c>
      <c r="E35" s="7">
        <f t="shared" ref="E35:K35" si="13">E13+E23</f>
        <v>91</v>
      </c>
      <c r="F35" s="7">
        <f t="shared" si="13"/>
        <v>595.40000000000009</v>
      </c>
      <c r="G35" s="7">
        <f t="shared" si="13"/>
        <v>39</v>
      </c>
      <c r="H35" s="7">
        <f t="shared" si="13"/>
        <v>47</v>
      </c>
      <c r="I35" s="7">
        <f t="shared" si="13"/>
        <v>329.53</v>
      </c>
      <c r="J35" s="7">
        <f t="shared" si="13"/>
        <v>46</v>
      </c>
      <c r="K35" s="7">
        <f t="shared" si="13"/>
        <v>33</v>
      </c>
    </row>
    <row r="36" spans="1:11">
      <c r="A36" s="15"/>
      <c r="B36" s="16" t="s">
        <v>11</v>
      </c>
      <c r="C36" s="15">
        <f>C13+C23-C35</f>
        <v>0</v>
      </c>
      <c r="D36" s="15">
        <f t="shared" ref="D36:K36" si="14">D13+D23-D35</f>
        <v>0</v>
      </c>
      <c r="E36" s="15">
        <f t="shared" si="14"/>
        <v>0</v>
      </c>
      <c r="F36" s="15">
        <f t="shared" si="14"/>
        <v>0</v>
      </c>
      <c r="G36" s="15">
        <f t="shared" si="14"/>
        <v>0</v>
      </c>
      <c r="H36" s="15">
        <f t="shared" si="14"/>
        <v>0</v>
      </c>
      <c r="I36" s="15">
        <f t="shared" si="14"/>
        <v>0</v>
      </c>
      <c r="J36" s="15">
        <f t="shared" si="14"/>
        <v>0</v>
      </c>
      <c r="K36" s="15">
        <f t="shared" si="14"/>
        <v>0</v>
      </c>
    </row>
  </sheetData>
  <mergeCells count="12">
    <mergeCell ref="E26:F26"/>
    <mergeCell ref="H26:I26"/>
    <mergeCell ref="A2:I2"/>
    <mergeCell ref="A15:I15"/>
    <mergeCell ref="A25:I25"/>
    <mergeCell ref="J2:K2"/>
    <mergeCell ref="J15:K15"/>
    <mergeCell ref="J25:K25"/>
    <mergeCell ref="E4:F4"/>
    <mergeCell ref="H4:I4"/>
    <mergeCell ref="E16:F16"/>
    <mergeCell ref="H16:I16"/>
  </mergeCells>
  <pageMargins left="0.70866141732283472" right="0.23622047244094491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workbookViewId="0">
      <selection activeCell="E33" sqref="E33"/>
    </sheetView>
  </sheetViews>
  <sheetFormatPr defaultColWidth="9" defaultRowHeight="14.4"/>
  <cols>
    <col min="1" max="1" width="9" style="10"/>
    <col min="2" max="2" width="13.44140625" style="10" customWidth="1"/>
    <col min="3" max="3" width="9" style="10"/>
    <col min="4" max="4" width="12.109375" style="10" customWidth="1"/>
    <col min="5" max="5" width="9" style="10"/>
    <col min="6" max="6" width="9" style="22"/>
    <col min="7" max="8" width="9" style="10"/>
    <col min="9" max="9" width="9" style="22"/>
    <col min="10" max="10" width="13.5546875" style="10" customWidth="1"/>
    <col min="11" max="11" width="14.33203125" style="10" customWidth="1"/>
  </cols>
  <sheetData>
    <row r="1" spans="1:12" s="6" customFormat="1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4" t="s">
        <v>22</v>
      </c>
      <c r="K1" s="54"/>
    </row>
    <row r="3" spans="1:12" ht="43.2">
      <c r="A3" s="13" t="s">
        <v>0</v>
      </c>
      <c r="B3" s="13" t="s">
        <v>1</v>
      </c>
      <c r="C3" s="14" t="s">
        <v>20</v>
      </c>
      <c r="D3" s="2" t="s">
        <v>2</v>
      </c>
      <c r="E3" s="55" t="s">
        <v>3</v>
      </c>
      <c r="F3" s="55"/>
      <c r="G3" s="2" t="s">
        <v>16</v>
      </c>
      <c r="H3" s="57" t="s">
        <v>4</v>
      </c>
      <c r="I3" s="57"/>
      <c r="J3" s="2" t="s">
        <v>17</v>
      </c>
      <c r="K3" s="2" t="s">
        <v>28</v>
      </c>
    </row>
    <row r="4" spans="1:12">
      <c r="A4" s="11">
        <v>1</v>
      </c>
      <c r="B4" s="11" t="s">
        <v>6</v>
      </c>
      <c r="C4" s="11">
        <v>6</v>
      </c>
      <c r="D4" s="28">
        <v>3</v>
      </c>
      <c r="E4" s="29">
        <v>1</v>
      </c>
      <c r="F4" s="30">
        <v>42.75</v>
      </c>
      <c r="G4" s="29">
        <f>D4-E4-K4</f>
        <v>2</v>
      </c>
      <c r="H4" s="45">
        <v>0</v>
      </c>
      <c r="I4" s="46">
        <v>0</v>
      </c>
      <c r="J4" s="3">
        <f>E4-H4</f>
        <v>1</v>
      </c>
      <c r="K4" s="28">
        <v>0</v>
      </c>
    </row>
    <row r="5" spans="1:12">
      <c r="A5" s="11">
        <v>2</v>
      </c>
      <c r="B5" s="11" t="s">
        <v>7</v>
      </c>
      <c r="C5" s="11">
        <v>1</v>
      </c>
      <c r="D5" s="28">
        <v>0</v>
      </c>
      <c r="E5" s="29">
        <v>0</v>
      </c>
      <c r="F5" s="30">
        <v>0</v>
      </c>
      <c r="G5" s="29">
        <f t="shared" ref="G5:G9" si="0">D5-E5-K5</f>
        <v>0</v>
      </c>
      <c r="H5" s="45">
        <v>0</v>
      </c>
      <c r="I5" s="46">
        <v>0</v>
      </c>
      <c r="J5" s="3">
        <f t="shared" ref="J5:J7" si="1">E5-H5</f>
        <v>0</v>
      </c>
      <c r="K5" s="28">
        <v>0</v>
      </c>
    </row>
    <row r="6" spans="1:12">
      <c r="A6" s="11">
        <v>3</v>
      </c>
      <c r="B6" s="3" t="s">
        <v>8</v>
      </c>
      <c r="C6" s="3">
        <v>9</v>
      </c>
      <c r="D6" s="8">
        <v>9</v>
      </c>
      <c r="E6" s="8">
        <v>7</v>
      </c>
      <c r="F6" s="24">
        <v>142.5</v>
      </c>
      <c r="G6" s="29">
        <v>2</v>
      </c>
      <c r="H6" s="47">
        <v>2</v>
      </c>
      <c r="I6" s="48">
        <v>28.44</v>
      </c>
      <c r="J6" s="3">
        <f t="shared" si="1"/>
        <v>5</v>
      </c>
      <c r="K6" s="29">
        <v>2</v>
      </c>
    </row>
    <row r="7" spans="1:12">
      <c r="A7" s="11">
        <v>4</v>
      </c>
      <c r="B7" s="27" t="s">
        <v>10</v>
      </c>
      <c r="C7" s="3">
        <v>1</v>
      </c>
      <c r="D7" s="8">
        <v>0</v>
      </c>
      <c r="E7" s="8">
        <v>0</v>
      </c>
      <c r="F7" s="24">
        <v>0</v>
      </c>
      <c r="G7" s="29">
        <f t="shared" ref="G7" si="2">D7-E7-K7</f>
        <v>0</v>
      </c>
      <c r="H7" s="47">
        <v>0</v>
      </c>
      <c r="I7" s="48">
        <v>0</v>
      </c>
      <c r="J7" s="3">
        <f t="shared" si="1"/>
        <v>0</v>
      </c>
      <c r="K7" s="8">
        <v>0</v>
      </c>
    </row>
    <row r="8" spans="1:12">
      <c r="A8" s="11">
        <v>5</v>
      </c>
      <c r="B8" s="38" t="s">
        <v>26</v>
      </c>
      <c r="C8" s="3">
        <v>1</v>
      </c>
      <c r="D8" s="8">
        <v>0</v>
      </c>
      <c r="E8" s="8">
        <v>0</v>
      </c>
      <c r="F8" s="24">
        <v>0</v>
      </c>
      <c r="G8" s="29">
        <v>0</v>
      </c>
      <c r="H8" s="47">
        <v>0</v>
      </c>
      <c r="I8" s="48">
        <v>0</v>
      </c>
      <c r="J8" s="3">
        <v>0</v>
      </c>
      <c r="K8" s="8">
        <v>0</v>
      </c>
    </row>
    <row r="9" spans="1:12" s="33" customFormat="1" ht="28.8">
      <c r="A9" s="11">
        <v>6</v>
      </c>
      <c r="B9" s="32" t="s">
        <v>25</v>
      </c>
      <c r="C9" s="8">
        <v>13</v>
      </c>
      <c r="D9" s="8">
        <v>0</v>
      </c>
      <c r="E9" s="8">
        <v>0</v>
      </c>
      <c r="F9" s="24">
        <v>0</v>
      </c>
      <c r="G9" s="29">
        <f t="shared" si="0"/>
        <v>0</v>
      </c>
      <c r="H9" s="47">
        <v>0</v>
      </c>
      <c r="I9" s="48">
        <v>0</v>
      </c>
      <c r="J9" s="8">
        <v>0</v>
      </c>
      <c r="K9" s="8">
        <v>0</v>
      </c>
      <c r="L9" s="33" t="s">
        <v>33</v>
      </c>
    </row>
    <row r="10" spans="1:12" s="6" customFormat="1">
      <c r="A10" s="7"/>
      <c r="B10" s="7" t="s">
        <v>9</v>
      </c>
      <c r="C10" s="14">
        <f>SUM(C4:C9)</f>
        <v>31</v>
      </c>
      <c r="D10" s="9">
        <f>SUM(D4:D9)</f>
        <v>12</v>
      </c>
      <c r="E10" s="9">
        <f t="shared" ref="E10:I10" si="3">SUM(E4:E6)</f>
        <v>8</v>
      </c>
      <c r="F10" s="23">
        <f t="shared" si="3"/>
        <v>185.25</v>
      </c>
      <c r="G10" s="14">
        <f t="shared" si="3"/>
        <v>4</v>
      </c>
      <c r="H10" s="49">
        <f t="shared" si="3"/>
        <v>2</v>
      </c>
      <c r="I10" s="50">
        <f t="shared" si="3"/>
        <v>28.44</v>
      </c>
      <c r="J10" s="14">
        <f>SUM(J4:J6)</f>
        <v>6</v>
      </c>
      <c r="K10" s="9">
        <f>SUM(K4:K9)</f>
        <v>2</v>
      </c>
    </row>
    <row r="11" spans="1:12">
      <c r="H11" s="51"/>
      <c r="I11" s="52"/>
    </row>
    <row r="12" spans="1:12" s="6" customFormat="1">
      <c r="A12" s="56" t="s">
        <v>34</v>
      </c>
      <c r="B12" s="56"/>
      <c r="C12" s="56"/>
      <c r="D12" s="56"/>
      <c r="E12" s="56"/>
      <c r="F12" s="56"/>
      <c r="G12" s="56"/>
      <c r="H12" s="56"/>
      <c r="I12" s="56"/>
      <c r="J12" s="54" t="s">
        <v>22</v>
      </c>
      <c r="K12" s="54"/>
    </row>
    <row r="13" spans="1:12" ht="43.2">
      <c r="A13" s="9" t="s">
        <v>0</v>
      </c>
      <c r="B13" s="9" t="s">
        <v>1</v>
      </c>
      <c r="C13" s="14" t="s">
        <v>20</v>
      </c>
      <c r="D13" s="2" t="s">
        <v>2</v>
      </c>
      <c r="E13" s="55" t="s">
        <v>3</v>
      </c>
      <c r="F13" s="55"/>
      <c r="G13" s="2" t="s">
        <v>16</v>
      </c>
      <c r="H13" s="57" t="s">
        <v>4</v>
      </c>
      <c r="I13" s="57"/>
      <c r="J13" s="2" t="s">
        <v>17</v>
      </c>
      <c r="K13" s="2" t="s">
        <v>28</v>
      </c>
    </row>
    <row r="14" spans="1:12">
      <c r="A14" s="3">
        <v>1</v>
      </c>
      <c r="B14" s="3" t="s">
        <v>6</v>
      </c>
      <c r="C14" s="3">
        <v>7</v>
      </c>
      <c r="D14" s="8">
        <v>6</v>
      </c>
      <c r="E14" s="8">
        <v>1</v>
      </c>
      <c r="F14" s="24">
        <v>28.5</v>
      </c>
      <c r="G14" s="8">
        <f t="shared" ref="G14:G20" si="4">D14-E14-K14</f>
        <v>1</v>
      </c>
      <c r="H14" s="47">
        <v>0</v>
      </c>
      <c r="I14" s="48">
        <v>0</v>
      </c>
      <c r="J14" s="8">
        <v>1</v>
      </c>
      <c r="K14" s="8">
        <v>4</v>
      </c>
    </row>
    <row r="15" spans="1:12">
      <c r="A15" s="3">
        <v>2</v>
      </c>
      <c r="B15" s="3" t="s">
        <v>7</v>
      </c>
      <c r="C15" s="3">
        <v>1</v>
      </c>
      <c r="D15" s="8">
        <v>4</v>
      </c>
      <c r="E15" s="8">
        <v>0</v>
      </c>
      <c r="F15" s="24">
        <v>0</v>
      </c>
      <c r="G15" s="8">
        <f t="shared" si="4"/>
        <v>0</v>
      </c>
      <c r="H15" s="47">
        <v>0</v>
      </c>
      <c r="I15" s="48">
        <v>0</v>
      </c>
      <c r="J15" s="8">
        <f t="shared" ref="J15:J18" si="5">E15-H15</f>
        <v>0</v>
      </c>
      <c r="K15" s="8">
        <v>4</v>
      </c>
    </row>
    <row r="16" spans="1:12">
      <c r="A16" s="3">
        <v>3</v>
      </c>
      <c r="B16" s="3" t="s">
        <v>8</v>
      </c>
      <c r="C16" s="3">
        <v>14</v>
      </c>
      <c r="D16" s="8">
        <v>26</v>
      </c>
      <c r="E16" s="8">
        <v>19</v>
      </c>
      <c r="F16" s="24">
        <v>192.85</v>
      </c>
      <c r="G16" s="8">
        <f t="shared" si="4"/>
        <v>1</v>
      </c>
      <c r="H16" s="47">
        <v>9</v>
      </c>
      <c r="I16" s="48">
        <v>62.46</v>
      </c>
      <c r="J16" s="8">
        <v>10</v>
      </c>
      <c r="K16" s="8">
        <v>6</v>
      </c>
    </row>
    <row r="17" spans="1:13">
      <c r="A17" s="3">
        <v>4</v>
      </c>
      <c r="B17" s="3" t="s">
        <v>10</v>
      </c>
      <c r="C17" s="3">
        <v>2</v>
      </c>
      <c r="D17" s="8">
        <v>6</v>
      </c>
      <c r="E17" s="8">
        <v>0</v>
      </c>
      <c r="F17" s="24">
        <v>0</v>
      </c>
      <c r="G17" s="8">
        <f t="shared" si="4"/>
        <v>6</v>
      </c>
      <c r="H17" s="47">
        <v>0</v>
      </c>
      <c r="I17" s="48">
        <v>0</v>
      </c>
      <c r="J17" s="8">
        <f t="shared" si="5"/>
        <v>0</v>
      </c>
      <c r="K17" s="8">
        <v>0</v>
      </c>
    </row>
    <row r="18" spans="1:13">
      <c r="A18" s="3">
        <v>5</v>
      </c>
      <c r="B18" s="3" t="s">
        <v>26</v>
      </c>
      <c r="C18" s="3">
        <v>1</v>
      </c>
      <c r="D18" s="8">
        <v>1</v>
      </c>
      <c r="E18" s="8">
        <v>1</v>
      </c>
      <c r="F18" s="24">
        <v>5.7</v>
      </c>
      <c r="G18" s="8">
        <f t="shared" si="4"/>
        <v>0</v>
      </c>
      <c r="H18" s="47">
        <v>0</v>
      </c>
      <c r="I18" s="48">
        <v>0</v>
      </c>
      <c r="J18" s="8">
        <f t="shared" si="5"/>
        <v>1</v>
      </c>
      <c r="K18" s="8">
        <v>0</v>
      </c>
    </row>
    <row r="19" spans="1:13" s="33" customFormat="1" ht="28.8">
      <c r="A19" s="8">
        <v>6</v>
      </c>
      <c r="B19" s="32" t="s">
        <v>25</v>
      </c>
      <c r="C19" s="8">
        <v>5</v>
      </c>
      <c r="D19" s="8">
        <v>0</v>
      </c>
      <c r="E19" s="8">
        <v>0</v>
      </c>
      <c r="F19" s="24">
        <v>0</v>
      </c>
      <c r="G19" s="8">
        <f t="shared" si="4"/>
        <v>0</v>
      </c>
      <c r="H19" s="47">
        <v>0</v>
      </c>
      <c r="I19" s="48">
        <v>0</v>
      </c>
      <c r="J19" s="8">
        <v>0</v>
      </c>
      <c r="K19" s="8">
        <v>0</v>
      </c>
      <c r="L19" s="33" t="s">
        <v>31</v>
      </c>
      <c r="M19" s="33" t="s">
        <v>32</v>
      </c>
    </row>
    <row r="20" spans="1:13" s="6" customFormat="1">
      <c r="A20" s="7"/>
      <c r="B20" s="7" t="s">
        <v>9</v>
      </c>
      <c r="C20" s="14">
        <f t="shared" ref="C20:K20" si="6">SUM(C14:C19)</f>
        <v>30</v>
      </c>
      <c r="D20" s="31">
        <f t="shared" si="6"/>
        <v>43</v>
      </c>
      <c r="E20" s="31">
        <f t="shared" si="6"/>
        <v>21</v>
      </c>
      <c r="F20" s="37">
        <f>F14+F15+F16+F17+F18+F19</f>
        <v>227.04999999999998</v>
      </c>
      <c r="G20" s="53">
        <f t="shared" si="4"/>
        <v>8</v>
      </c>
      <c r="H20" s="49">
        <f t="shared" si="6"/>
        <v>9</v>
      </c>
      <c r="I20" s="50">
        <f t="shared" si="6"/>
        <v>62.46</v>
      </c>
      <c r="J20" s="9">
        <f t="shared" si="6"/>
        <v>12</v>
      </c>
      <c r="K20" s="9">
        <f t="shared" si="6"/>
        <v>14</v>
      </c>
    </row>
    <row r="22" spans="1:13" s="6" customFormat="1">
      <c r="A22" s="56" t="s">
        <v>36</v>
      </c>
      <c r="B22" s="56"/>
      <c r="C22" s="56"/>
      <c r="D22" s="56"/>
      <c r="E22" s="56"/>
      <c r="F22" s="56"/>
      <c r="G22" s="56"/>
      <c r="H22" s="56"/>
      <c r="I22" s="56"/>
      <c r="J22" s="54" t="s">
        <v>22</v>
      </c>
      <c r="K22" s="54"/>
    </row>
    <row r="23" spans="1:13" ht="43.2">
      <c r="A23" s="9" t="s">
        <v>0</v>
      </c>
      <c r="B23" s="9" t="s">
        <v>1</v>
      </c>
      <c r="C23" s="14" t="s">
        <v>20</v>
      </c>
      <c r="D23" s="2" t="s">
        <v>2</v>
      </c>
      <c r="E23" s="55" t="s">
        <v>3</v>
      </c>
      <c r="F23" s="55"/>
      <c r="G23" s="2" t="s">
        <v>16</v>
      </c>
      <c r="H23" s="55" t="s">
        <v>4</v>
      </c>
      <c r="I23" s="55"/>
      <c r="J23" s="2" t="s">
        <v>17</v>
      </c>
      <c r="K23" s="2" t="s">
        <v>28</v>
      </c>
    </row>
    <row r="24" spans="1:13">
      <c r="A24" s="3">
        <v>1</v>
      </c>
      <c r="B24" s="3" t="s">
        <v>6</v>
      </c>
      <c r="C24" s="3">
        <f t="shared" ref="C24:K24" si="7">C4+C14</f>
        <v>13</v>
      </c>
      <c r="D24" s="3">
        <f t="shared" si="7"/>
        <v>9</v>
      </c>
      <c r="E24" s="3">
        <f t="shared" si="7"/>
        <v>2</v>
      </c>
      <c r="F24" s="20">
        <f t="shared" si="7"/>
        <v>71.25</v>
      </c>
      <c r="G24" s="3">
        <f t="shared" si="7"/>
        <v>3</v>
      </c>
      <c r="H24" s="3">
        <f t="shared" si="7"/>
        <v>0</v>
      </c>
      <c r="I24" s="26">
        <f t="shared" si="7"/>
        <v>0</v>
      </c>
      <c r="J24" s="3">
        <f t="shared" si="7"/>
        <v>2</v>
      </c>
      <c r="K24" s="3">
        <f t="shared" si="7"/>
        <v>4</v>
      </c>
    </row>
    <row r="25" spans="1:13">
      <c r="A25" s="3">
        <v>2</v>
      </c>
      <c r="B25" s="3" t="s">
        <v>7</v>
      </c>
      <c r="C25" s="3">
        <f t="shared" ref="C25:K25" si="8">C5+C15</f>
        <v>2</v>
      </c>
      <c r="D25" s="3">
        <f t="shared" si="8"/>
        <v>4</v>
      </c>
      <c r="E25" s="3">
        <f t="shared" si="8"/>
        <v>0</v>
      </c>
      <c r="F25" s="20">
        <f t="shared" si="8"/>
        <v>0</v>
      </c>
      <c r="G25" s="3">
        <f t="shared" si="8"/>
        <v>0</v>
      </c>
      <c r="H25" s="3">
        <f t="shared" si="8"/>
        <v>0</v>
      </c>
      <c r="I25" s="26">
        <f t="shared" si="8"/>
        <v>0</v>
      </c>
      <c r="J25" s="3">
        <f t="shared" si="8"/>
        <v>0</v>
      </c>
      <c r="K25" s="3">
        <f t="shared" si="8"/>
        <v>4</v>
      </c>
    </row>
    <row r="26" spans="1:13">
      <c r="A26" s="3">
        <v>3</v>
      </c>
      <c r="B26" s="3" t="s">
        <v>8</v>
      </c>
      <c r="C26" s="3">
        <f t="shared" ref="C26:K26" si="9">C6+C16</f>
        <v>23</v>
      </c>
      <c r="D26" s="3">
        <f t="shared" si="9"/>
        <v>35</v>
      </c>
      <c r="E26" s="3">
        <f t="shared" si="9"/>
        <v>26</v>
      </c>
      <c r="F26" s="20">
        <f t="shared" si="9"/>
        <v>335.35</v>
      </c>
      <c r="G26" s="3">
        <f t="shared" si="9"/>
        <v>3</v>
      </c>
      <c r="H26" s="3">
        <f t="shared" si="9"/>
        <v>11</v>
      </c>
      <c r="I26" s="26">
        <f t="shared" si="9"/>
        <v>90.9</v>
      </c>
      <c r="J26" s="3">
        <f t="shared" si="9"/>
        <v>15</v>
      </c>
      <c r="K26" s="3">
        <f t="shared" si="9"/>
        <v>8</v>
      </c>
    </row>
    <row r="27" spans="1:13">
      <c r="A27" s="3">
        <v>4</v>
      </c>
      <c r="B27" s="3" t="s">
        <v>10</v>
      </c>
      <c r="C27" s="3">
        <f>C7+C17</f>
        <v>3</v>
      </c>
      <c r="D27" s="3">
        <f t="shared" ref="D27:K27" si="10">D17</f>
        <v>6</v>
      </c>
      <c r="E27" s="3">
        <f t="shared" si="10"/>
        <v>0</v>
      </c>
      <c r="F27" s="20">
        <f t="shared" si="10"/>
        <v>0</v>
      </c>
      <c r="G27" s="3">
        <f t="shared" si="10"/>
        <v>6</v>
      </c>
      <c r="H27" s="3">
        <f t="shared" si="10"/>
        <v>0</v>
      </c>
      <c r="I27" s="26">
        <f t="shared" si="10"/>
        <v>0</v>
      </c>
      <c r="J27" s="3">
        <f t="shared" si="10"/>
        <v>0</v>
      </c>
      <c r="K27" s="3">
        <f t="shared" si="10"/>
        <v>0</v>
      </c>
    </row>
    <row r="28" spans="1:13">
      <c r="A28" s="3">
        <v>5</v>
      </c>
      <c r="B28" s="3" t="s">
        <v>26</v>
      </c>
      <c r="C28" s="3">
        <f>C8+C18</f>
        <v>2</v>
      </c>
      <c r="D28" s="3">
        <f t="shared" ref="D28:K28" si="11">D8+D18</f>
        <v>1</v>
      </c>
      <c r="E28" s="3">
        <f t="shared" si="11"/>
        <v>1</v>
      </c>
      <c r="F28" s="20">
        <f t="shared" si="11"/>
        <v>5.7</v>
      </c>
      <c r="G28" s="3">
        <f t="shared" si="11"/>
        <v>0</v>
      </c>
      <c r="H28" s="3">
        <f t="shared" si="11"/>
        <v>0</v>
      </c>
      <c r="I28" s="20">
        <f t="shared" si="11"/>
        <v>0</v>
      </c>
      <c r="J28" s="3">
        <f t="shared" si="11"/>
        <v>1</v>
      </c>
      <c r="K28" s="3">
        <f t="shared" si="11"/>
        <v>0</v>
      </c>
    </row>
    <row r="29" spans="1:13" s="33" customFormat="1" ht="28.8">
      <c r="A29" s="8">
        <v>6</v>
      </c>
      <c r="B29" s="32" t="s">
        <v>25</v>
      </c>
      <c r="C29" s="8">
        <f>C9+C19</f>
        <v>18</v>
      </c>
      <c r="D29" s="8">
        <f t="shared" ref="D29:K29" si="12">D9+D19</f>
        <v>0</v>
      </c>
      <c r="E29" s="8">
        <f t="shared" si="12"/>
        <v>0</v>
      </c>
      <c r="F29" s="24">
        <f t="shared" si="12"/>
        <v>0</v>
      </c>
      <c r="G29" s="8">
        <f t="shared" si="12"/>
        <v>0</v>
      </c>
      <c r="H29" s="8">
        <f t="shared" si="12"/>
        <v>0</v>
      </c>
      <c r="I29" s="34">
        <f t="shared" si="12"/>
        <v>0</v>
      </c>
      <c r="J29" s="8">
        <f t="shared" si="12"/>
        <v>0</v>
      </c>
      <c r="K29" s="8">
        <f t="shared" si="12"/>
        <v>0</v>
      </c>
    </row>
    <row r="30" spans="1:13" s="6" customFormat="1">
      <c r="A30" s="7"/>
      <c r="B30" s="7" t="s">
        <v>9</v>
      </c>
      <c r="C30" s="7">
        <f>SUM(C24:C29)</f>
        <v>61</v>
      </c>
      <c r="D30" s="7">
        <f t="shared" ref="D30:K30" si="13">SUM(D24:D29)</f>
        <v>55</v>
      </c>
      <c r="E30" s="7">
        <f t="shared" si="13"/>
        <v>29</v>
      </c>
      <c r="F30" s="21">
        <f t="shared" si="13"/>
        <v>412.3</v>
      </c>
      <c r="G30" s="7">
        <f t="shared" si="13"/>
        <v>12</v>
      </c>
      <c r="H30" s="7">
        <f t="shared" si="13"/>
        <v>11</v>
      </c>
      <c r="I30" s="21">
        <f t="shared" si="13"/>
        <v>90.9</v>
      </c>
      <c r="J30" s="7">
        <f t="shared" si="13"/>
        <v>18</v>
      </c>
      <c r="K30" s="7">
        <f t="shared" si="13"/>
        <v>16</v>
      </c>
    </row>
    <row r="31" spans="1:13">
      <c r="A31" s="15"/>
      <c r="B31" s="15" t="s">
        <v>11</v>
      </c>
      <c r="C31" s="15">
        <f>C30-C20-C10</f>
        <v>0</v>
      </c>
      <c r="D31" s="15">
        <f t="shared" ref="D31:K31" si="14">D30-D20-D10</f>
        <v>0</v>
      </c>
      <c r="E31" s="15">
        <f t="shared" si="14"/>
        <v>0</v>
      </c>
      <c r="F31" s="15">
        <f t="shared" si="14"/>
        <v>0</v>
      </c>
      <c r="G31" s="15">
        <f t="shared" si="14"/>
        <v>0</v>
      </c>
      <c r="H31" s="15">
        <f t="shared" si="14"/>
        <v>0</v>
      </c>
      <c r="I31" s="15">
        <f t="shared" si="14"/>
        <v>0</v>
      </c>
      <c r="J31" s="15">
        <f t="shared" si="14"/>
        <v>0</v>
      </c>
      <c r="K31" s="15">
        <f t="shared" si="14"/>
        <v>0</v>
      </c>
    </row>
  </sheetData>
  <mergeCells count="12">
    <mergeCell ref="E23:F23"/>
    <mergeCell ref="H23:I23"/>
    <mergeCell ref="A1:I1"/>
    <mergeCell ref="A12:I12"/>
    <mergeCell ref="A22:I22"/>
    <mergeCell ref="J1:K1"/>
    <mergeCell ref="J12:K12"/>
    <mergeCell ref="J22:K22"/>
    <mergeCell ref="E3:F3"/>
    <mergeCell ref="H3:I3"/>
    <mergeCell ref="E13:F13"/>
    <mergeCell ref="H13:I13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workbookViewId="0">
      <selection activeCell="J23" sqref="J23"/>
    </sheetView>
  </sheetViews>
  <sheetFormatPr defaultColWidth="9" defaultRowHeight="14.4"/>
  <cols>
    <col min="1" max="1" width="9" style="10"/>
    <col min="2" max="2" width="10.88671875" bestFit="1" customWidth="1"/>
    <col min="4" max="4" width="12.33203125" customWidth="1"/>
    <col min="6" max="6" width="9" style="22"/>
    <col min="9" max="9" width="9" style="22"/>
    <col min="10" max="10" width="14.109375" customWidth="1"/>
    <col min="11" max="11" width="14" customWidth="1"/>
  </cols>
  <sheetData>
    <row r="1" spans="1:11" s="6" customFormat="1">
      <c r="A1" s="56" t="s">
        <v>40</v>
      </c>
      <c r="B1" s="56"/>
      <c r="C1" s="56"/>
      <c r="D1" s="56"/>
      <c r="E1" s="56"/>
      <c r="F1" s="56"/>
      <c r="G1" s="56"/>
      <c r="H1" s="56"/>
      <c r="I1" s="56"/>
      <c r="J1" s="54" t="s">
        <v>22</v>
      </c>
      <c r="K1" s="54"/>
    </row>
    <row r="2" spans="1:11">
      <c r="A2" s="3"/>
      <c r="B2" s="4"/>
      <c r="C2" s="4"/>
      <c r="D2" s="4"/>
      <c r="E2" s="4"/>
      <c r="F2" s="25"/>
      <c r="G2" s="4"/>
      <c r="H2" s="4"/>
      <c r="I2" s="25"/>
      <c r="J2" s="4"/>
      <c r="K2" s="4"/>
    </row>
    <row r="3" spans="1:11" ht="43.2">
      <c r="A3" s="14" t="s">
        <v>0</v>
      </c>
      <c r="B3" s="14" t="s">
        <v>12</v>
      </c>
      <c r="C3" s="14" t="s">
        <v>20</v>
      </c>
      <c r="D3" s="2" t="s">
        <v>2</v>
      </c>
      <c r="E3" s="55" t="s">
        <v>3</v>
      </c>
      <c r="F3" s="55"/>
      <c r="G3" s="2" t="s">
        <v>16</v>
      </c>
      <c r="H3" s="55" t="s">
        <v>4</v>
      </c>
      <c r="I3" s="55"/>
      <c r="J3" s="2" t="s">
        <v>18</v>
      </c>
      <c r="K3" s="2" t="s">
        <v>5</v>
      </c>
    </row>
    <row r="4" spans="1:11">
      <c r="A4" s="3">
        <v>1</v>
      </c>
      <c r="B4" s="3" t="s">
        <v>13</v>
      </c>
      <c r="C4" s="3">
        <f>'DIC PMEGP'!C35</f>
        <v>62</v>
      </c>
      <c r="D4" s="3">
        <f>'DIC PMEGP'!D35</f>
        <v>165</v>
      </c>
      <c r="E4" s="3">
        <f>'DIC PMEGP'!E35</f>
        <v>91</v>
      </c>
      <c r="F4" s="20">
        <f>'DIC PMEGP'!F35</f>
        <v>595.40000000000009</v>
      </c>
      <c r="G4" s="3">
        <f>'DIC PMEGP'!G35</f>
        <v>39</v>
      </c>
      <c r="H4" s="3">
        <f>'DIC PMEGP'!H35</f>
        <v>47</v>
      </c>
      <c r="I4" s="20">
        <f>'DIC PMEGP'!I35</f>
        <v>329.53</v>
      </c>
      <c r="J4" s="3">
        <f>'DIC PMEGP'!J35</f>
        <v>46</v>
      </c>
      <c r="K4" s="3">
        <f>'DIC PMEGP'!K35</f>
        <v>33</v>
      </c>
    </row>
    <row r="5" spans="1:11">
      <c r="A5" s="3">
        <v>2</v>
      </c>
      <c r="B5" s="3" t="s">
        <v>14</v>
      </c>
      <c r="C5" s="3">
        <f>'KVIC PMEGP'!C30</f>
        <v>61</v>
      </c>
      <c r="D5" s="3">
        <f>'KVIC PMEGP'!D30</f>
        <v>55</v>
      </c>
      <c r="E5" s="3">
        <f>'KVIC PMEGP'!E30</f>
        <v>29</v>
      </c>
      <c r="F5" s="20">
        <f>'KVIC PMEGP'!F30</f>
        <v>412.3</v>
      </c>
      <c r="G5" s="3">
        <f>'KVIC PMEGP'!G30</f>
        <v>12</v>
      </c>
      <c r="H5" s="3">
        <f>'KVIC PMEGP'!H30</f>
        <v>11</v>
      </c>
      <c r="I5" s="20">
        <f>'KVIC PMEGP'!I30</f>
        <v>90.9</v>
      </c>
      <c r="J5" s="3">
        <f>'KVIC PMEGP'!J30</f>
        <v>18</v>
      </c>
      <c r="K5" s="3">
        <f>'KVIC PMEGP'!K30</f>
        <v>16</v>
      </c>
    </row>
    <row r="6" spans="1:11" s="6" customFormat="1">
      <c r="A6" s="7"/>
      <c r="B6" s="7" t="s">
        <v>9</v>
      </c>
      <c r="C6" s="7">
        <f>SUM(C4:C5)</f>
        <v>123</v>
      </c>
      <c r="D6" s="7">
        <f t="shared" ref="D6:K6" si="0">SUM(D4:D5)</f>
        <v>220</v>
      </c>
      <c r="E6" s="7">
        <f t="shared" si="0"/>
        <v>120</v>
      </c>
      <c r="F6" s="21">
        <f t="shared" si="0"/>
        <v>1007.7</v>
      </c>
      <c r="G6" s="7">
        <f>SUM(G4:G5)</f>
        <v>51</v>
      </c>
      <c r="H6" s="7">
        <f t="shared" si="0"/>
        <v>58</v>
      </c>
      <c r="I6" s="21">
        <f t="shared" si="0"/>
        <v>420.42999999999995</v>
      </c>
      <c r="J6" s="7">
        <f t="shared" si="0"/>
        <v>64</v>
      </c>
      <c r="K6" s="7">
        <f t="shared" si="0"/>
        <v>49</v>
      </c>
    </row>
    <row r="7" spans="1:11">
      <c r="A7" s="3"/>
      <c r="B7" s="4"/>
      <c r="C7" s="4"/>
      <c r="D7" s="4"/>
      <c r="E7" s="4"/>
      <c r="F7" s="25"/>
      <c r="G7" s="4"/>
      <c r="H7" s="4"/>
      <c r="I7" s="25"/>
      <c r="J7" s="4"/>
      <c r="K7" s="4"/>
    </row>
    <row r="8" spans="1:11">
      <c r="A8" s="3"/>
      <c r="B8" s="4"/>
      <c r="C8" s="4"/>
      <c r="D8" s="4"/>
      <c r="E8" s="4"/>
      <c r="F8" s="25"/>
      <c r="G8" s="4"/>
      <c r="H8" s="4"/>
      <c r="I8" s="25"/>
      <c r="J8" s="4"/>
      <c r="K8" s="4"/>
    </row>
    <row r="9" spans="1:11" s="6" customFormat="1">
      <c r="A9" s="56" t="s">
        <v>41</v>
      </c>
      <c r="B9" s="56"/>
      <c r="C9" s="56"/>
      <c r="D9" s="56"/>
      <c r="E9" s="56"/>
      <c r="F9" s="56"/>
      <c r="G9" s="56"/>
      <c r="H9" s="56"/>
      <c r="I9" s="56"/>
      <c r="J9" s="54" t="s">
        <v>22</v>
      </c>
      <c r="K9" s="54"/>
    </row>
    <row r="10" spans="1:11">
      <c r="A10" s="3"/>
      <c r="B10" s="4"/>
      <c r="C10" s="4"/>
      <c r="D10" s="4"/>
      <c r="E10" s="4"/>
      <c r="F10" s="25"/>
      <c r="G10" s="4"/>
      <c r="H10" s="4"/>
      <c r="I10" s="25"/>
      <c r="J10" s="4"/>
      <c r="K10" s="4"/>
    </row>
    <row r="11" spans="1:11" ht="43.2">
      <c r="A11" s="14" t="s">
        <v>0</v>
      </c>
      <c r="B11" s="14" t="s">
        <v>1</v>
      </c>
      <c r="C11" s="14" t="s">
        <v>20</v>
      </c>
      <c r="D11" s="2" t="s">
        <v>2</v>
      </c>
      <c r="E11" s="55" t="s">
        <v>3</v>
      </c>
      <c r="F11" s="55"/>
      <c r="G11" s="2" t="s">
        <v>16</v>
      </c>
      <c r="H11" s="55" t="s">
        <v>4</v>
      </c>
      <c r="I11" s="55"/>
      <c r="J11" s="2" t="s">
        <v>18</v>
      </c>
      <c r="K11" s="2" t="s">
        <v>5</v>
      </c>
    </row>
    <row r="12" spans="1:11">
      <c r="A12" s="3">
        <v>1</v>
      </c>
      <c r="B12" s="4" t="s">
        <v>6</v>
      </c>
      <c r="C12" s="3">
        <f>'DIC PMEGP'!C27+'KVIC PMEGP'!C24</f>
        <v>25</v>
      </c>
      <c r="D12" s="3">
        <f>'DIC PMEGP'!D27+'KVIC PMEGP'!D24</f>
        <v>73</v>
      </c>
      <c r="E12" s="3">
        <f>'DIC PMEGP'!E27+'KVIC PMEGP'!E24</f>
        <v>38</v>
      </c>
      <c r="F12" s="20">
        <f>'DIC PMEGP'!F27+'KVIC PMEGP'!F24</f>
        <v>310.93</v>
      </c>
      <c r="G12" s="3">
        <f>'DIC PMEGP'!G27+'KVIC PMEGP'!G24</f>
        <v>19</v>
      </c>
      <c r="H12" s="3">
        <f>'DIC PMEGP'!H27+'KVIC PMEGP'!H24</f>
        <v>23</v>
      </c>
      <c r="I12" s="20">
        <f>'DIC PMEGP'!I27+'KVIC PMEGP'!I24</f>
        <v>114.8</v>
      </c>
      <c r="J12" s="3">
        <f>'DIC PMEGP'!J27+'KVIC PMEGP'!J24</f>
        <v>15</v>
      </c>
      <c r="K12" s="3">
        <f>'DIC PMEGP'!K27+'KVIC PMEGP'!K24</f>
        <v>14</v>
      </c>
    </row>
    <row r="13" spans="1:11">
      <c r="A13" s="3">
        <v>2</v>
      </c>
      <c r="B13" s="4" t="s">
        <v>7</v>
      </c>
      <c r="C13" s="3">
        <f>'DIC PMEGP'!C28+'KVIC PMEGP'!C25</f>
        <v>6</v>
      </c>
      <c r="D13" s="3">
        <f>'DIC PMEGP'!D28+'KVIC PMEGP'!D25</f>
        <v>18</v>
      </c>
      <c r="E13" s="3">
        <f>'DIC PMEGP'!E28+'KVIC PMEGP'!E25</f>
        <v>8</v>
      </c>
      <c r="F13" s="20">
        <f>'DIC PMEGP'!F28+'KVIC PMEGP'!F25</f>
        <v>57</v>
      </c>
      <c r="G13" s="3">
        <f>'DIC PMEGP'!G28+'KVIC PMEGP'!G25</f>
        <v>4</v>
      </c>
      <c r="H13" s="3">
        <f>'DIC PMEGP'!H28+'KVIC PMEGP'!H25</f>
        <v>2</v>
      </c>
      <c r="I13" s="20">
        <f>'DIC PMEGP'!I28+'KVIC PMEGP'!I25</f>
        <v>19.95</v>
      </c>
      <c r="J13" s="3">
        <f>'DIC PMEGP'!J28+'KVIC PMEGP'!J25</f>
        <v>8</v>
      </c>
      <c r="K13" s="3">
        <f>'DIC PMEGP'!K28+'KVIC PMEGP'!K25</f>
        <v>6</v>
      </c>
    </row>
    <row r="14" spans="1:11">
      <c r="A14" s="3">
        <v>3</v>
      </c>
      <c r="B14" s="40" t="s">
        <v>27</v>
      </c>
      <c r="C14" s="3">
        <f>'DIC PMEGP'!C8</f>
        <v>1</v>
      </c>
      <c r="D14" s="3">
        <f>'DIC PMEGP'!D8</f>
        <v>2</v>
      </c>
      <c r="E14" s="3">
        <f>'DIC PMEGP'!E8</f>
        <v>1</v>
      </c>
      <c r="F14" s="20">
        <f>'DIC PMEGP'!F8</f>
        <v>17.32</v>
      </c>
      <c r="G14" s="3">
        <f>'DIC PMEGP'!G8</f>
        <v>1</v>
      </c>
      <c r="H14" s="3">
        <f>'DIC PMEGP'!H8</f>
        <v>0</v>
      </c>
      <c r="I14" s="20">
        <f>'DIC PMEGP'!I8</f>
        <v>0</v>
      </c>
      <c r="J14" s="3">
        <f>'DIC PMEGP'!J8</f>
        <v>1</v>
      </c>
      <c r="K14" s="3">
        <f>'DIC PMEGP'!K8</f>
        <v>0</v>
      </c>
    </row>
    <row r="15" spans="1:11">
      <c r="A15" s="3">
        <v>4</v>
      </c>
      <c r="B15" s="4" t="s">
        <v>8</v>
      </c>
      <c r="C15" s="3">
        <f>'DIC PMEGP'!C31+'KVIC PMEGP'!C26</f>
        <v>46</v>
      </c>
      <c r="D15" s="3">
        <f>'DIC PMEGP'!D31+'KVIC PMEGP'!D26</f>
        <v>110</v>
      </c>
      <c r="E15" s="3">
        <f>'DIC PMEGP'!E31+'KVIC PMEGP'!E26</f>
        <v>66</v>
      </c>
      <c r="F15" s="20">
        <f>'DIC PMEGP'!F31+'KVIC PMEGP'!F26</f>
        <v>592.75</v>
      </c>
      <c r="G15" s="3">
        <f>'DIC PMEGP'!G31+'KVIC PMEGP'!G26</f>
        <v>18</v>
      </c>
      <c r="H15" s="3">
        <f>'DIC PMEGP'!H31+'KVIC PMEGP'!H26</f>
        <v>29</v>
      </c>
      <c r="I15" s="20">
        <f>'DIC PMEGP'!I31+'KVIC PMEGP'!I26</f>
        <v>266.58000000000004</v>
      </c>
      <c r="J15" s="3">
        <f>'DIC PMEGP'!J31+'KVIC PMEGP'!J26</f>
        <v>37</v>
      </c>
      <c r="K15" s="3">
        <f>'DIC PMEGP'!K31+'KVIC PMEGP'!K26</f>
        <v>28</v>
      </c>
    </row>
    <row r="16" spans="1:11">
      <c r="A16" s="3">
        <v>5</v>
      </c>
      <c r="B16" s="4" t="s">
        <v>10</v>
      </c>
      <c r="C16" s="3">
        <f>'DIC PMEGP'!C32+'KVIC PMEGP'!C27</f>
        <v>6</v>
      </c>
      <c r="D16" s="3">
        <f>'DIC PMEGP'!D32+'KVIC PMEGP'!D27</f>
        <v>10</v>
      </c>
      <c r="E16" s="3">
        <f>'DIC PMEGP'!E32+'KVIC PMEGP'!E27</f>
        <v>1</v>
      </c>
      <c r="F16" s="20">
        <f>'DIC PMEGP'!F32+'KVIC PMEGP'!F27</f>
        <v>2</v>
      </c>
      <c r="G16" s="3">
        <f>'DIC PMEGP'!G32+'KVIC PMEGP'!G27</f>
        <v>9</v>
      </c>
      <c r="H16" s="3">
        <f>'DIC PMEGP'!H32+'KVIC PMEGP'!H27</f>
        <v>0</v>
      </c>
      <c r="I16" s="20">
        <f>'DIC PMEGP'!I32+'KVIC PMEGP'!I27</f>
        <v>0</v>
      </c>
      <c r="J16" s="3">
        <f>'DIC PMEGP'!J32+'KVIC PMEGP'!J27</f>
        <v>1</v>
      </c>
      <c r="K16" s="3">
        <f>'DIC PMEGP'!K32+'KVIC PMEGP'!K27</f>
        <v>0</v>
      </c>
    </row>
    <row r="17" spans="1:11">
      <c r="A17" s="3">
        <v>6</v>
      </c>
      <c r="B17" s="40" t="s">
        <v>26</v>
      </c>
      <c r="C17" s="3">
        <f>'DIC PMEGP'!C33+'KVIC PMEGP'!C28</f>
        <v>4</v>
      </c>
      <c r="D17" s="3">
        <f>'DIC PMEGP'!D33+'KVIC PMEGP'!D28</f>
        <v>7</v>
      </c>
      <c r="E17" s="3">
        <f>'DIC PMEGP'!E33+'KVIC PMEGP'!E28</f>
        <v>6</v>
      </c>
      <c r="F17" s="3">
        <f>'DIC PMEGP'!F33+'KVIC PMEGP'!F28</f>
        <v>27.7</v>
      </c>
      <c r="G17" s="3">
        <f>'DIC PMEGP'!G33+'KVIC PMEGP'!G28</f>
        <v>0</v>
      </c>
      <c r="H17" s="3">
        <f>'DIC PMEGP'!H33+'KVIC PMEGP'!H28</f>
        <v>4</v>
      </c>
      <c r="I17" s="3">
        <f>'DIC PMEGP'!I33+'KVIC PMEGP'!I28</f>
        <v>19.100000000000001</v>
      </c>
      <c r="J17" s="3">
        <f>'DIC PMEGP'!J33+'KVIC PMEGP'!J28</f>
        <v>2</v>
      </c>
      <c r="K17" s="3">
        <f>'DIC PMEGP'!K33+'KVIC PMEGP'!K28</f>
        <v>1</v>
      </c>
    </row>
    <row r="18" spans="1:11">
      <c r="A18" s="3">
        <v>7</v>
      </c>
      <c r="B18" s="17" t="s">
        <v>21</v>
      </c>
      <c r="C18" s="3">
        <f>'DIC PMEGP'!C34+'KVIC PMEGP'!C29</f>
        <v>34</v>
      </c>
      <c r="D18" s="3">
        <f>'DIC PMEGP'!D34+'KVIC PMEGP'!D29</f>
        <v>0</v>
      </c>
      <c r="E18" s="3">
        <f>'DIC PMEGP'!E34+'KVIC PMEGP'!E29</f>
        <v>0</v>
      </c>
      <c r="F18" s="20">
        <f>'DIC PMEGP'!F34+'KVIC PMEGP'!F29</f>
        <v>0</v>
      </c>
      <c r="G18" s="3">
        <f>'DIC PMEGP'!G34+'KVIC PMEGP'!G29</f>
        <v>0</v>
      </c>
      <c r="H18" s="3">
        <f>'DIC PMEGP'!H34+'KVIC PMEGP'!H29</f>
        <v>0</v>
      </c>
      <c r="I18" s="24">
        <f>'DIC PMEGP'!I34+'KVIC PMEGP'!I29</f>
        <v>0</v>
      </c>
      <c r="J18" s="3">
        <f>'DIC PMEGP'!J34+'KVIC PMEGP'!J29</f>
        <v>0</v>
      </c>
      <c r="K18" s="3">
        <f>'DIC PMEGP'!K34+'KVIC PMEGP'!K29</f>
        <v>0</v>
      </c>
    </row>
    <row r="19" spans="1:11">
      <c r="A19" s="7"/>
      <c r="B19" s="5" t="s">
        <v>9</v>
      </c>
      <c r="C19" s="7">
        <f>SUM(C12:C18)</f>
        <v>122</v>
      </c>
      <c r="D19" s="7">
        <f t="shared" ref="D19:K19" si="1">SUM(D12:D18)</f>
        <v>220</v>
      </c>
      <c r="E19" s="7">
        <f t="shared" si="1"/>
        <v>120</v>
      </c>
      <c r="F19" s="21">
        <f t="shared" si="1"/>
        <v>1007.7</v>
      </c>
      <c r="G19" s="7">
        <f t="shared" si="1"/>
        <v>51</v>
      </c>
      <c r="H19" s="7">
        <f t="shared" si="1"/>
        <v>58</v>
      </c>
      <c r="I19" s="21">
        <f t="shared" si="1"/>
        <v>420.43000000000006</v>
      </c>
      <c r="J19" s="7">
        <f t="shared" si="1"/>
        <v>64</v>
      </c>
      <c r="K19" s="7">
        <f t="shared" si="1"/>
        <v>49</v>
      </c>
    </row>
    <row r="20" spans="1:11">
      <c r="A20" s="3"/>
      <c r="B20" s="18" t="s">
        <v>11</v>
      </c>
      <c r="C20" s="19">
        <f t="shared" ref="C20:K20" si="2">C6-C19</f>
        <v>1</v>
      </c>
      <c r="D20" s="19">
        <f t="shared" si="2"/>
        <v>0</v>
      </c>
      <c r="E20" s="19">
        <f t="shared" si="2"/>
        <v>0</v>
      </c>
      <c r="F20" s="19">
        <f t="shared" si="2"/>
        <v>0</v>
      </c>
      <c r="G20" s="19">
        <f t="shared" si="2"/>
        <v>0</v>
      </c>
      <c r="H20" s="19">
        <f t="shared" si="2"/>
        <v>0</v>
      </c>
      <c r="I20" s="19">
        <f t="shared" si="2"/>
        <v>0</v>
      </c>
      <c r="J20" s="19">
        <f t="shared" si="2"/>
        <v>0</v>
      </c>
      <c r="K20" s="19">
        <f t="shared" si="2"/>
        <v>0</v>
      </c>
    </row>
  </sheetData>
  <mergeCells count="8">
    <mergeCell ref="J1:K1"/>
    <mergeCell ref="J9:K9"/>
    <mergeCell ref="E3:F3"/>
    <mergeCell ref="H3:I3"/>
    <mergeCell ref="E11:F11"/>
    <mergeCell ref="H11:I11"/>
    <mergeCell ref="A1:I1"/>
    <mergeCell ref="A9:I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DIC PMEGP</vt:lpstr>
      <vt:lpstr>KVIC PMEGP</vt:lpstr>
      <vt:lpstr>TOTAL PMEGP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This PC</cp:lastModifiedBy>
  <cp:lastPrinted>2026-03-17T06:55:24Z</cp:lastPrinted>
  <dcterms:created xsi:type="dcterms:W3CDTF">2015-06-05T18:17:00Z</dcterms:created>
  <dcterms:modified xsi:type="dcterms:W3CDTF">2026-05-02T14:57:32Z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</Properties>
</file>